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<sst xmlns="http://schemas.openxmlformats.org/spreadsheetml/2006/main" count="72" uniqueCount="45">
  <si>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</si>
  <si>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</si>
  <si>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</si>
  <si>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</si>
  <si>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</si>
  <si>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</si>
  <si>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</si>
  <si>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</si>
  <si>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</si>
  <si>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</si>
  <si>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</si>
  <si>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</si>
  <si>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</si>
  <si>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</si>
  <si>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</si>
  <si>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</si>
  <si>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</si>
  <si>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</si>
  <si>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</si>
  <si>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</si>
  <si>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</si>
  <si>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</si>
  <si>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</si>
  <si>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</si>
  <si>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</si>
  <si>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</si>
  <si>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</si>
  <si>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</si>
  <si>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</si>
  <si>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</si>
  <si>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</si>
  <si>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</si>
  <si>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</si>
  <si>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</si>
  <si>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</si>
  <si>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</si>
  <si>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</si>
  <si>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</si>
  <si>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</si>
  <si>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SỬA ĐỔI, BỔ SUNG HỒ SƠ ĐIỆN TỬ BIÊN PHÒNG CẢNG BIỂN ĐỐI VỚI TÀU BIỂN VIỆT NAM HOẠT ĐỘNG TUYẾN NỘI ĐỊA ĐẾN, RỜI CỬA KHẨU CẢNG</t>
    </r>
  </si>
  <si>
    <t>Thời gian chờ xuất trình hộ chiếu hoặc giấy tờ có giá trị đi lại</t>
  </si>
  <si>
    <t>Thời gian chờ xuất trình hộ chiếu hoặc giấy tờ khác</t>
  </si>
  <si>
    <t>Khai Bản khai sửa đổi, bổ sung nội dung khai báo thủ tục biên phòng điện tử .</t>
  </si>
  <si>
    <t xml:space="preserve">
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</si>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</sst>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justify" vertical="top"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0" fontId="5" fillId="24" borderId="10" xfId="0" applyFont="1" applyFill="1" applyBorder="1" applyAlignment="1" applyProtection="1">
      <alignment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45"/>
          <c:w val="0.841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PHÍ'!$K$34</c:f>
              <c:numCache>
                <c:ptCount val="1"/>
                <c:pt idx="0">
                  <c:v>0</c:v>
                </c:pt>
              </c:numCache>
            </c:numRef>
          </c:val>
        </c:ser>
        <c:axId val="49571691"/>
        <c:axId val="43492036"/>
      </c:barChart>
      <c:catAx>
        <c:axId val="49571691"/>
        <c:scaling>
          <c:orientation val="minMax"/>
        </c:scaling>
        <c:axPos val="b"/>
        <c:delete val="1"/>
        <c:majorTickMark val="out"/>
        <c:minorTickMark val="none"/>
        <c:tickLblPos val="nextTo"/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5"/>
          <c:y val="0.8605"/>
          <c:w val="0.75"/>
          <c:h val="0.09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25"/>
          <c:y val="0.35525"/>
          <c:w val="0.38875"/>
          <c:h val="0.41075"/>
        </c:manualLayout>
      </c:layout>
      <c:pie3DChart>
        <c:varyColors val="1"/>
        <c:ser>
          <c:idx val="0"/>
          <c:order val="0"/>
          <c:tx>
            <c:strRef>
              <c:f>'TÍNH TOÁN CHI PHÍ'!$L$65:$L$66</c:f>
              <c:strCache>
                <c:ptCount val="1"/>
                <c:pt idx="0">
                  <c:v>60,0% 40,0%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PHÍ'!$L$65:$L$66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561975</xdr:rowOff>
    </xdr:from>
    <xdr:to>
      <xdr:col>10</xdr:col>
      <xdr:colOff>323850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352425" y="18878550"/>
        <a:ext cx="6677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114300</xdr:rowOff>
    </xdr:from>
    <xdr:to>
      <xdr:col>10</xdr:col>
      <xdr:colOff>285750</xdr:colOff>
      <xdr:row>65</xdr:row>
      <xdr:rowOff>142875</xdr:rowOff>
    </xdr:to>
    <xdr:graphicFrame>
      <xdr:nvGraphicFramePr>
        <xdr:cNvPr id="2" name="Chart 11"/>
        <xdr:cNvGraphicFramePr/>
      </xdr:nvGraphicFramePr>
      <xdr:xfrm>
        <a:off x="314325" y="22736175"/>
        <a:ext cx="6677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9525</xdr:rowOff>
    </xdr:from>
    <xdr:to>
      <xdr:col>9</xdr:col>
      <xdr:colOff>171450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 flipV="1">
          <a:off x="2952750" y="752475"/>
          <a:ext cx="3276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723900</xdr:colOff>
      <xdr:row>5</xdr:row>
      <xdr:rowOff>47625</xdr:rowOff>
    </xdr:from>
    <xdr:to>
      <xdr:col>2</xdr:col>
      <xdr:colOff>180975</xdr:colOff>
      <xdr:row>5</xdr:row>
      <xdr:rowOff>47625</xdr:rowOff>
    </xdr:to>
    <xdr:sp>
      <xdr:nvSpPr>
        <xdr:cNvPr id="4" name="AutoShape 144"/>
        <xdr:cNvSpPr>
          <a:spLocks/>
        </xdr:cNvSpPr>
      </xdr:nvSpPr>
      <xdr:spPr>
        <a:xfrm>
          <a:off x="1038225" y="11525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90" workbookViewId="0" topLeftCell="A1">
      <selection activeCell="E6" sqref="E6"/>
    </sheetView>
  </sheetViews>
  <sheetFormatPr defaultColWidth="9.140625" defaultRowHeight="19.5" customHeight="1"/>
  <cols>
    <col min="1" max="1" width="4.7109375" style="9" customWidth="1"/>
    <col min="2" max="2" width="19.57421875" style="10" customWidth="1"/>
    <col min="3" max="3" width="18.28125" style="10" customWidth="1"/>
    <col min="4" max="4" width="7.421875" style="12" customWidth="1"/>
    <col min="5" max="5" width="8.421875" style="13" customWidth="1"/>
    <col min="6" max="6" width="9.00390625" style="10" customWidth="1"/>
    <col min="7" max="7" width="8.00390625" style="10" customWidth="1"/>
    <col min="8" max="8" width="7.421875" style="10" customWidth="1"/>
    <col min="9" max="9" width="8.00390625" style="10" customWidth="1"/>
    <col min="10" max="10" width="9.7109375" style="10" customWidth="1"/>
    <col min="11" max="11" width="11.7109375" style="10" customWidth="1"/>
    <col min="12" max="12" width="32.140625" style="10" customWidth="1"/>
    <col min="13" max="16384" width="9.140625" style="1" customWidth="1"/>
  </cols>
  <sheetData>
    <row r="1" spans="2:12" ht="19.5" customHeight="1">
      <c r="B1" s="56" t="s">
        <v>13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9.5" customHeight="1">
      <c r="B2" s="57" t="s">
        <v>15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9.5" customHeight="1">
      <c r="B3" s="63" t="s">
        <v>22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13.5" customHeight="1">
      <c r="B4" s="11"/>
    </row>
    <row r="5" spans="1:12" ht="15" customHeight="1">
      <c r="A5" s="65" t="s">
        <v>44</v>
      </c>
      <c r="B5" s="65"/>
      <c r="C5" s="65"/>
      <c r="I5" s="64"/>
      <c r="J5" s="64"/>
      <c r="K5" s="64"/>
      <c r="L5" s="64" t="s">
        <v>14</v>
      </c>
    </row>
    <row r="6" spans="1:12" ht="27" customHeight="1">
      <c r="A6" s="65"/>
      <c r="B6" s="65"/>
      <c r="C6" s="65"/>
      <c r="I6" s="64"/>
      <c r="J6" s="64"/>
      <c r="K6" s="64"/>
      <c r="L6" s="64"/>
    </row>
    <row r="7" spans="2:12" ht="16.5" customHeight="1">
      <c r="B7" s="57" t="s">
        <v>10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s="2" customFormat="1" ht="45.75" customHeight="1">
      <c r="A8" s="14"/>
      <c r="B8" s="62" t="s">
        <v>39</v>
      </c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s="2" customFormat="1" ht="19.5" customHeight="1">
      <c r="A9" s="14" t="s">
        <v>8</v>
      </c>
      <c r="B9" s="58" t="s">
        <v>24</v>
      </c>
      <c r="C9" s="58"/>
      <c r="D9" s="58"/>
      <c r="E9" s="58"/>
      <c r="F9" s="58"/>
      <c r="G9" s="58"/>
      <c r="H9" s="58"/>
      <c r="I9" s="58"/>
      <c r="J9" s="58"/>
      <c r="K9" s="58"/>
      <c r="L9" s="15"/>
    </row>
    <row r="10" spans="1:12" s="2" customFormat="1" ht="12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</row>
    <row r="11" spans="1:12" s="2" customFormat="1" ht="110.25">
      <c r="A11" s="35" t="s">
        <v>0</v>
      </c>
      <c r="B11" s="35" t="s">
        <v>12</v>
      </c>
      <c r="C11" s="35" t="s">
        <v>18</v>
      </c>
      <c r="D11" s="36" t="s">
        <v>25</v>
      </c>
      <c r="E11" s="37" t="s">
        <v>26</v>
      </c>
      <c r="F11" s="38" t="s">
        <v>27</v>
      </c>
      <c r="G11" s="36" t="s">
        <v>28</v>
      </c>
      <c r="H11" s="36" t="s">
        <v>19</v>
      </c>
      <c r="I11" s="36" t="s">
        <v>16</v>
      </c>
      <c r="J11" s="39" t="s">
        <v>29</v>
      </c>
      <c r="K11" s="39" t="s">
        <v>30</v>
      </c>
      <c r="L11" s="36" t="s">
        <v>4</v>
      </c>
    </row>
    <row r="12" spans="1:12" s="2" customFormat="1" ht="29.25" customHeight="1">
      <c r="A12" s="40">
        <v>1</v>
      </c>
      <c r="B12" s="3" t="s">
        <v>2</v>
      </c>
      <c r="C12" s="4"/>
      <c r="D12" s="5"/>
      <c r="E12" s="17"/>
      <c r="F12" s="6"/>
      <c r="G12" s="6"/>
      <c r="H12" s="6"/>
      <c r="I12" s="6"/>
      <c r="J12" s="26"/>
      <c r="K12" s="26"/>
      <c r="L12" s="48"/>
    </row>
    <row r="13" spans="1:12" s="2" customFormat="1" ht="288" customHeight="1">
      <c r="A13" s="41">
        <v>1.1</v>
      </c>
      <c r="B13" s="4" t="s">
        <v>42</v>
      </c>
      <c r="C13" s="4" t="s">
        <v>34</v>
      </c>
      <c r="D13" s="7">
        <v>2</v>
      </c>
      <c r="E13" s="17">
        <v>18031</v>
      </c>
      <c r="F13" s="6"/>
      <c r="G13" s="6"/>
      <c r="H13" s="6">
        <v>1</v>
      </c>
      <c r="I13" s="6">
        <v>150</v>
      </c>
      <c r="J13" s="26">
        <f>G13+F13+(D13*E13)</f>
        <v>36062</v>
      </c>
      <c r="K13" s="26">
        <f>J13*I13*H13</f>
        <v>5409300</v>
      </c>
      <c r="L13" s="34" t="s">
        <v>43</v>
      </c>
    </row>
    <row r="14" spans="1:13" s="2" customFormat="1" ht="25.5" customHeight="1">
      <c r="A14" s="40">
        <v>2</v>
      </c>
      <c r="B14" s="3" t="s">
        <v>5</v>
      </c>
      <c r="C14" s="4"/>
      <c r="D14" s="7"/>
      <c r="E14" s="17"/>
      <c r="F14" s="6"/>
      <c r="G14" s="6"/>
      <c r="H14" s="6"/>
      <c r="I14" s="6"/>
      <c r="J14" s="26"/>
      <c r="K14" s="26"/>
      <c r="L14" s="31"/>
      <c r="M14" s="32"/>
    </row>
    <row r="15" spans="1:13" s="2" customFormat="1" ht="46.5" customHeight="1">
      <c r="A15" s="41">
        <v>2.1</v>
      </c>
      <c r="B15" s="50" t="s">
        <v>37</v>
      </c>
      <c r="C15" s="4" t="s">
        <v>6</v>
      </c>
      <c r="D15" s="49">
        <v>2</v>
      </c>
      <c r="E15" s="17">
        <v>18031</v>
      </c>
      <c r="F15" s="6"/>
      <c r="G15" s="6"/>
      <c r="H15" s="6">
        <v>1</v>
      </c>
      <c r="I15" s="6">
        <v>150</v>
      </c>
      <c r="J15" s="26">
        <f>G15+F15+(D15*E15)</f>
        <v>36062</v>
      </c>
      <c r="K15" s="26">
        <f aca="true" t="shared" si="0" ref="K15:K20">J15*I15*H15</f>
        <v>5409300</v>
      </c>
      <c r="L15" s="34" t="s">
        <v>38</v>
      </c>
      <c r="M15" s="32"/>
    </row>
    <row r="16" spans="1:13" s="2" customFormat="1" ht="49.5" customHeight="1">
      <c r="A16" s="42">
        <v>2.2</v>
      </c>
      <c r="B16" s="33" t="s">
        <v>40</v>
      </c>
      <c r="C16" s="4" t="s">
        <v>6</v>
      </c>
      <c r="D16" s="7">
        <v>0.5</v>
      </c>
      <c r="E16" s="17">
        <v>18031</v>
      </c>
      <c r="F16" s="6"/>
      <c r="G16" s="6"/>
      <c r="H16" s="6">
        <v>1</v>
      </c>
      <c r="I16" s="6">
        <v>150</v>
      </c>
      <c r="J16" s="26">
        <f>H16+G16+F16+(E16*D16)</f>
        <v>9016.5</v>
      </c>
      <c r="K16" s="26">
        <f>J16*I16*H16</f>
        <v>1352475</v>
      </c>
      <c r="L16" s="34"/>
      <c r="M16" s="32"/>
    </row>
    <row r="17" spans="1:12" s="2" customFormat="1" ht="33.75" customHeight="1">
      <c r="A17" s="40">
        <v>3</v>
      </c>
      <c r="B17" s="3" t="s">
        <v>20</v>
      </c>
      <c r="C17" s="4"/>
      <c r="D17" s="7"/>
      <c r="E17" s="17"/>
      <c r="F17" s="6"/>
      <c r="G17" s="6"/>
      <c r="H17" s="6"/>
      <c r="I17" s="6"/>
      <c r="J17" s="26"/>
      <c r="K17" s="26"/>
      <c r="L17" s="34"/>
    </row>
    <row r="18" spans="1:12" s="2" customFormat="1" ht="33.75" customHeight="1">
      <c r="A18" s="41" t="s">
        <v>21</v>
      </c>
      <c r="B18" s="4" t="s">
        <v>3</v>
      </c>
      <c r="C18" s="4"/>
      <c r="D18" s="7"/>
      <c r="E18" s="17">
        <v>18031</v>
      </c>
      <c r="F18" s="6"/>
      <c r="G18" s="6"/>
      <c r="H18" s="6">
        <v>1</v>
      </c>
      <c r="I18" s="6">
        <v>150</v>
      </c>
      <c r="J18" s="26">
        <f>G18+F18+(D18*E18)</f>
        <v>0</v>
      </c>
      <c r="K18" s="26">
        <f t="shared" si="0"/>
        <v>0</v>
      </c>
      <c r="L18" s="34"/>
    </row>
    <row r="19" spans="1:12" s="2" customFormat="1" ht="31.5" customHeight="1">
      <c r="A19" s="42">
        <v>4</v>
      </c>
      <c r="B19" s="4" t="s">
        <v>32</v>
      </c>
      <c r="C19" s="4" t="s">
        <v>33</v>
      </c>
      <c r="D19" s="7">
        <v>1.5</v>
      </c>
      <c r="E19" s="17">
        <v>18031</v>
      </c>
      <c r="F19" s="6"/>
      <c r="G19" s="6"/>
      <c r="H19" s="6">
        <v>1</v>
      </c>
      <c r="I19" s="6">
        <v>150</v>
      </c>
      <c r="J19" s="26">
        <f>G19+F19+(D19*E19)</f>
        <v>27046.5</v>
      </c>
      <c r="K19" s="26">
        <f t="shared" si="0"/>
        <v>4056975</v>
      </c>
      <c r="L19" s="34"/>
    </row>
    <row r="20" spans="1:12" s="2" customFormat="1" ht="28.5" customHeight="1">
      <c r="A20" s="42">
        <v>5</v>
      </c>
      <c r="B20" s="3" t="s">
        <v>7</v>
      </c>
      <c r="C20" s="4" t="s">
        <v>6</v>
      </c>
      <c r="D20" s="7">
        <v>3</v>
      </c>
      <c r="E20" s="17">
        <v>18031</v>
      </c>
      <c r="F20" s="6"/>
      <c r="G20" s="6"/>
      <c r="H20" s="6">
        <v>1</v>
      </c>
      <c r="I20" s="6">
        <v>150</v>
      </c>
      <c r="J20" s="26">
        <f>G20+F20+(D20*E20)</f>
        <v>54093</v>
      </c>
      <c r="K20" s="26">
        <f t="shared" si="0"/>
        <v>8113950</v>
      </c>
      <c r="L20" s="34"/>
    </row>
    <row r="21" spans="1:12" s="2" customFormat="1" ht="25.5" customHeight="1">
      <c r="A21" s="41"/>
      <c r="B21" s="59" t="s">
        <v>1</v>
      </c>
      <c r="C21" s="60"/>
      <c r="D21" s="43"/>
      <c r="E21" s="44"/>
      <c r="F21" s="44">
        <f>SUM(F12:F18)</f>
        <v>0</v>
      </c>
      <c r="G21" s="44">
        <f>SUM(G12:G18)</f>
        <v>0</v>
      </c>
      <c r="H21" s="45"/>
      <c r="I21" s="6">
        <v>150</v>
      </c>
      <c r="J21" s="46">
        <f>SUM(J12:J20)</f>
        <v>162280</v>
      </c>
      <c r="K21" s="46">
        <f>SUM(K12:K20)</f>
        <v>24342000</v>
      </c>
      <c r="L21" s="44"/>
    </row>
    <row r="22" spans="1:12" s="2" customFormat="1" ht="18" customHeight="1">
      <c r="A22" s="51" t="s">
        <v>9</v>
      </c>
      <c r="B22" s="61" t="s">
        <v>31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2" customFormat="1" ht="18" customHeight="1">
      <c r="A23" s="52"/>
      <c r="B23" s="53"/>
      <c r="C23" s="53"/>
      <c r="D23" s="54"/>
      <c r="E23" s="55"/>
      <c r="F23" s="53"/>
      <c r="G23" s="53"/>
      <c r="H23" s="53"/>
      <c r="I23" s="53"/>
      <c r="J23" s="53"/>
      <c r="K23" s="53"/>
      <c r="L23" s="53"/>
    </row>
    <row r="24" spans="1:12" s="2" customFormat="1" ht="111" customHeight="1">
      <c r="A24" s="35" t="s">
        <v>0</v>
      </c>
      <c r="B24" s="35" t="s">
        <v>12</v>
      </c>
      <c r="C24" s="35" t="s">
        <v>18</v>
      </c>
      <c r="D24" s="36" t="s">
        <v>25</v>
      </c>
      <c r="E24" s="37" t="s">
        <v>26</v>
      </c>
      <c r="F24" s="47" t="s">
        <v>27</v>
      </c>
      <c r="G24" s="36" t="s">
        <v>28</v>
      </c>
      <c r="H24" s="36" t="s">
        <v>19</v>
      </c>
      <c r="I24" s="36" t="s">
        <v>16</v>
      </c>
      <c r="J24" s="36" t="s">
        <v>29</v>
      </c>
      <c r="K24" s="36" t="s">
        <v>30</v>
      </c>
      <c r="L24" s="36" t="s">
        <v>4</v>
      </c>
    </row>
    <row r="25" spans="1:12" s="2" customFormat="1" ht="24" customHeight="1">
      <c r="A25" s="40">
        <v>1</v>
      </c>
      <c r="B25" s="3" t="s">
        <v>2</v>
      </c>
      <c r="C25" s="4"/>
      <c r="D25" s="5"/>
      <c r="E25" s="17"/>
      <c r="F25" s="6"/>
      <c r="G25" s="6"/>
      <c r="H25" s="6"/>
      <c r="I25" s="6"/>
      <c r="J25" s="26"/>
      <c r="K25" s="26"/>
      <c r="L25" s="48"/>
    </row>
    <row r="26" spans="1:12" s="2" customFormat="1" ht="84.75" customHeight="1">
      <c r="A26" s="41">
        <v>1.1</v>
      </c>
      <c r="B26" s="4" t="s">
        <v>42</v>
      </c>
      <c r="C26" s="4" t="s">
        <v>34</v>
      </c>
      <c r="D26" s="7">
        <v>2</v>
      </c>
      <c r="E26" s="17">
        <v>18031</v>
      </c>
      <c r="F26" s="6"/>
      <c r="G26" s="6"/>
      <c r="H26" s="6">
        <v>1</v>
      </c>
      <c r="I26" s="6">
        <v>150</v>
      </c>
      <c r="J26" s="26">
        <f>G26+F26+(D26*E26)</f>
        <v>36062</v>
      </c>
      <c r="K26" s="26">
        <f>J26*I26*H26</f>
        <v>5409300</v>
      </c>
      <c r="L26" s="34"/>
    </row>
    <row r="27" spans="1:12" s="2" customFormat="1" ht="19.5" customHeight="1">
      <c r="A27" s="40">
        <v>2</v>
      </c>
      <c r="B27" s="3" t="s">
        <v>5</v>
      </c>
      <c r="C27" s="4"/>
      <c r="D27" s="7"/>
      <c r="E27" s="17"/>
      <c r="F27" s="6"/>
      <c r="G27" s="6"/>
      <c r="H27" s="6"/>
      <c r="I27" s="6"/>
      <c r="J27" s="26"/>
      <c r="K27" s="26"/>
      <c r="L27" s="31"/>
    </row>
    <row r="28" spans="1:13" s="2" customFormat="1" ht="23.25" customHeight="1">
      <c r="A28" s="41">
        <v>2.1</v>
      </c>
      <c r="B28" s="30" t="s">
        <v>36</v>
      </c>
      <c r="C28" s="4" t="s">
        <v>35</v>
      </c>
      <c r="D28" s="49">
        <v>0</v>
      </c>
      <c r="E28" s="17">
        <v>18031</v>
      </c>
      <c r="F28" s="6"/>
      <c r="G28" s="6"/>
      <c r="H28" s="6">
        <v>1</v>
      </c>
      <c r="I28" s="6">
        <v>150</v>
      </c>
      <c r="J28" s="26">
        <f>G28+F28+(D28*E28)</f>
        <v>0</v>
      </c>
      <c r="K28" s="26">
        <f>J28*I28*H28</f>
        <v>0</v>
      </c>
      <c r="L28" s="34"/>
      <c r="M28" s="32"/>
    </row>
    <row r="29" spans="1:13" s="2" customFormat="1" ht="60.75" customHeight="1">
      <c r="A29" s="42">
        <v>2.2</v>
      </c>
      <c r="B29" s="33" t="s">
        <v>41</v>
      </c>
      <c r="C29" s="4" t="s">
        <v>6</v>
      </c>
      <c r="D29" s="7">
        <v>0.1</v>
      </c>
      <c r="E29" s="17">
        <v>18031</v>
      </c>
      <c r="F29" s="6"/>
      <c r="G29" s="6"/>
      <c r="H29" s="6">
        <v>1</v>
      </c>
      <c r="I29" s="6">
        <v>150</v>
      </c>
      <c r="J29" s="26">
        <f>H29+G29+F29+(E29*D29)</f>
        <v>1804.1000000000001</v>
      </c>
      <c r="K29" s="26">
        <f>J29*I29*H29</f>
        <v>270615</v>
      </c>
      <c r="L29" s="34"/>
      <c r="M29" s="32"/>
    </row>
    <row r="30" spans="1:13" s="2" customFormat="1" ht="32.25" customHeight="1">
      <c r="A30" s="40">
        <v>3</v>
      </c>
      <c r="B30" s="3" t="s">
        <v>20</v>
      </c>
      <c r="C30" s="4"/>
      <c r="D30" s="7"/>
      <c r="E30" s="17"/>
      <c r="F30" s="6"/>
      <c r="G30" s="6"/>
      <c r="H30" s="6"/>
      <c r="I30" s="6"/>
      <c r="J30" s="26"/>
      <c r="K30" s="26"/>
      <c r="L30" s="34"/>
      <c r="M30" s="32"/>
    </row>
    <row r="31" spans="1:12" s="2" customFormat="1" ht="33.75" customHeight="1">
      <c r="A31" s="41" t="s">
        <v>21</v>
      </c>
      <c r="B31" s="4" t="s">
        <v>3</v>
      </c>
      <c r="C31" s="4"/>
      <c r="D31" s="7"/>
      <c r="E31" s="17">
        <v>18031</v>
      </c>
      <c r="F31" s="6"/>
      <c r="G31" s="6"/>
      <c r="H31" s="6">
        <v>1</v>
      </c>
      <c r="I31" s="6">
        <v>150</v>
      </c>
      <c r="J31" s="26">
        <f>G31+F31+(D31*E31)</f>
        <v>0</v>
      </c>
      <c r="K31" s="26">
        <f>J31*I31*H31</f>
        <v>0</v>
      </c>
      <c r="L31" s="34"/>
    </row>
    <row r="32" spans="1:12" s="2" customFormat="1" ht="39" customHeight="1">
      <c r="A32" s="42">
        <v>4</v>
      </c>
      <c r="B32" s="4" t="s">
        <v>32</v>
      </c>
      <c r="C32" s="4" t="s">
        <v>33</v>
      </c>
      <c r="D32" s="7">
        <v>1.5</v>
      </c>
      <c r="E32" s="17">
        <v>18031</v>
      </c>
      <c r="F32" s="6"/>
      <c r="G32" s="6"/>
      <c r="H32" s="6">
        <v>1</v>
      </c>
      <c r="I32" s="6">
        <v>150</v>
      </c>
      <c r="J32" s="26">
        <f>G32+F32+(D32*E32)</f>
        <v>27046.5</v>
      </c>
      <c r="K32" s="26">
        <f>J32*I32*H32</f>
        <v>4056975</v>
      </c>
      <c r="L32" s="34"/>
    </row>
    <row r="33" spans="1:12" s="2" customFormat="1" ht="30.75" customHeight="1">
      <c r="A33" s="42">
        <v>5</v>
      </c>
      <c r="B33" s="3" t="s">
        <v>7</v>
      </c>
      <c r="C33" s="4" t="s">
        <v>35</v>
      </c>
      <c r="D33" s="7">
        <v>0</v>
      </c>
      <c r="E33" s="17">
        <v>18031</v>
      </c>
      <c r="F33" s="6"/>
      <c r="G33" s="6"/>
      <c r="H33" s="6">
        <v>1</v>
      </c>
      <c r="I33" s="6">
        <v>150</v>
      </c>
      <c r="J33" s="26">
        <f>G33+F33+(D33*E33)</f>
        <v>0</v>
      </c>
      <c r="K33" s="26">
        <f>J33*I33*H33</f>
        <v>0</v>
      </c>
      <c r="L33" s="34"/>
    </row>
    <row r="34" spans="1:12" s="2" customFormat="1" ht="37.5" customHeight="1">
      <c r="A34" s="41"/>
      <c r="B34" s="59" t="s">
        <v>1</v>
      </c>
      <c r="C34" s="60"/>
      <c r="D34" s="43"/>
      <c r="E34" s="44"/>
      <c r="F34" s="44">
        <f>SUM(F25:F32)</f>
        <v>0</v>
      </c>
      <c r="G34" s="44">
        <f>SUM(G25:G32)</f>
        <v>0</v>
      </c>
      <c r="H34" s="45"/>
      <c r="I34" s="44"/>
      <c r="J34" s="46">
        <f>SUM(J25:J33)</f>
        <v>64912.6</v>
      </c>
      <c r="K34" s="46">
        <f>SUM(K25:K33)</f>
        <v>9736890</v>
      </c>
      <c r="L34" s="44"/>
    </row>
    <row r="35" spans="1:12" s="2" customFormat="1" ht="51" customHeight="1">
      <c r="A35" s="14" t="s">
        <v>11</v>
      </c>
      <c r="B35" s="58" t="s">
        <v>23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s="2" customFormat="1" ht="19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2" customFormat="1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" customFormat="1" ht="18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" customFormat="1" ht="18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18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17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" customFormat="1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9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" customFormat="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" customFormat="1" ht="19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" customFormat="1" ht="19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2" customFormat="1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2" customFormat="1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/>
    </row>
    <row r="54" spans="1:12" s="2" customFormat="1" ht="10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</row>
    <row r="55" spans="1:12" s="2" customFormat="1" ht="11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</row>
    <row r="56" spans="1:12" s="2" customFormat="1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2" customFormat="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</row>
    <row r="58" spans="1:12" s="2" customFormat="1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</row>
    <row r="59" spans="1:12" s="2" customFormat="1" ht="17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12" s="2" customFormat="1" ht="14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</row>
    <row r="61" spans="1:12" s="2" customFormat="1" ht="12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1"/>
    </row>
    <row r="62" spans="1:12" s="2" customFormat="1" ht="1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7"/>
      <c r="L62" s="27"/>
    </row>
    <row r="63" spans="1:12" s="2" customFormat="1" ht="17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>
        <f>$K$21</f>
        <v>24342000</v>
      </c>
      <c r="L63" s="27"/>
    </row>
    <row r="64" spans="1:12" s="2" customFormat="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8">
        <f>$K$34</f>
        <v>9736890</v>
      </c>
      <c r="L64" s="29"/>
    </row>
    <row r="65" spans="1:12" s="2" customFormat="1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8">
        <f>K63-K64</f>
        <v>14605110</v>
      </c>
      <c r="L65" s="29">
        <f>K65/K63*100%</f>
        <v>0.5999963026867143</v>
      </c>
    </row>
    <row r="66" spans="1:12" s="2" customFormat="1" ht="11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7"/>
      <c r="L66" s="29">
        <f>K64/K63*100%</f>
        <v>0.40000369731328567</v>
      </c>
    </row>
    <row r="67" spans="1:12" s="2" customFormat="1" ht="19.5" customHeight="1">
      <c r="A67" s="20"/>
      <c r="B67" s="22" t="s">
        <v>17</v>
      </c>
      <c r="C67" s="20"/>
      <c r="D67" s="20"/>
      <c r="E67" s="20"/>
      <c r="F67" s="20"/>
      <c r="G67" s="20"/>
      <c r="H67" s="20"/>
      <c r="I67" s="20"/>
      <c r="J67" s="20"/>
      <c r="K67" s="23"/>
      <c r="L67" s="23"/>
    </row>
    <row r="68" spans="1:12" s="2" customFormat="1" ht="19.5" customHeight="1">
      <c r="A68" s="19"/>
      <c r="B68" s="24"/>
      <c r="C68" s="25"/>
      <c r="D68" s="25"/>
      <c r="E68" s="25"/>
      <c r="F68" s="25"/>
      <c r="G68" s="18"/>
      <c r="H68" s="18"/>
      <c r="I68" s="18"/>
      <c r="J68" s="18"/>
      <c r="K68" s="18"/>
      <c r="L68" s="18"/>
    </row>
    <row r="69" spans="1:12" s="2" customFormat="1" ht="19.5" customHeight="1">
      <c r="A69" s="9"/>
      <c r="B69" s="10"/>
      <c r="C69" s="10"/>
      <c r="D69" s="12"/>
      <c r="E69" s="13"/>
      <c r="F69" s="10"/>
      <c r="G69" s="10"/>
      <c r="H69" s="10"/>
      <c r="I69" s="10"/>
      <c r="J69" s="10"/>
      <c r="K69" s="10"/>
      <c r="L69" s="10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2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</row>
    <row r="77" spans="1:12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/>
    </row>
    <row r="78" spans="1:13" s="2" customFormat="1" ht="19.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/>
      <c r="M78" s="8"/>
    </row>
    <row r="79" spans="1:13" s="2" customFormat="1" ht="19.5" customHeight="1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>
        <v>3685130000000000</v>
      </c>
      <c r="M79" s="8"/>
    </row>
    <row r="80" spans="1:13" s="2" customFormat="1" ht="29.25" customHeight="1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>
        <v>96764758</v>
      </c>
      <c r="M80" s="8"/>
    </row>
    <row r="81" spans="1:12" s="8" customFormat="1" ht="15.75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>
        <v>12</v>
      </c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>
        <v>22</v>
      </c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>
        <v>8</v>
      </c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>
        <f>L80*L81*L82*L83</f>
        <v>204367168896</v>
      </c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>
        <f>L79/L84</f>
        <v>18031.9080599258</v>
      </c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/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2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</row>
    <row r="109" spans="1:12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</row>
    <row r="110" spans="1:13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  <c r="M110" s="2"/>
    </row>
    <row r="111" spans="1:13" s="8" customFormat="1" ht="15.75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1"/>
    </row>
    <row r="112" spans="1:13" s="8" customFormat="1" ht="15.75">
      <c r="A112" s="9"/>
      <c r="B112" s="10"/>
      <c r="C112" s="10"/>
      <c r="D112" s="12"/>
      <c r="E112" s="13"/>
      <c r="F112" s="10"/>
      <c r="G112" s="10"/>
      <c r="H112" s="10"/>
      <c r="I112" s="10"/>
      <c r="J112" s="10"/>
      <c r="K112" s="10"/>
      <c r="L112" s="10"/>
      <c r="M112" s="1"/>
    </row>
    <row r="113" spans="1:13" s="2" customFormat="1" ht="19.5" customHeight="1">
      <c r="A113" s="9"/>
      <c r="B113" s="10"/>
      <c r="C113" s="10"/>
      <c r="D113" s="12"/>
      <c r="E113" s="13"/>
      <c r="F113" s="10"/>
      <c r="G113" s="10"/>
      <c r="H113" s="10"/>
      <c r="I113" s="10"/>
      <c r="J113" s="10"/>
      <c r="K113" s="10"/>
      <c r="L113" s="10"/>
      <c r="M113" s="1"/>
    </row>
  </sheetData>
  <sheetProtection selectLockedCells="1" selectUnlockedCells="1"/>
  <mergeCells count="13">
    <mergeCell ref="L5:L6"/>
    <mergeCell ref="A5:C6"/>
    <mergeCell ref="I5:K6"/>
    <mergeCell ref="B1:L1"/>
    <mergeCell ref="B2:L2"/>
    <mergeCell ref="B35:L35"/>
    <mergeCell ref="B9:K9"/>
    <mergeCell ref="B21:C21"/>
    <mergeCell ref="B34:C34"/>
    <mergeCell ref="B22:L22"/>
    <mergeCell ref="B7:L7"/>
    <mergeCell ref="B8:L8"/>
    <mergeCell ref="B3:L3"/>
  </mergeCells>
  <printOptions horizontalCentered="1" verticalCentered="1"/>
  <pageMargins left="0.1" right="0.03" top="0.3" bottom="0.3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2018-11-07T01:07:33Z</cp:lastPrinted>
  <dcterms:created xsi:type="dcterms:W3CDTF">2009-12-17T01:25:31Z</dcterms:created>
  <dcterms:modified xsi:type="dcterms:W3CDTF">2018-11-14T07:33:54Z</dcterms:modified>
  <cp:category/>
  <cp:version/>
  <cp:contentType/>
  <cp:contentStatus/>
</cp:coreProperties>
</file>